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4100" windowHeight="9345" activeTab="0"/>
  </bookViews>
  <sheets>
    <sheet name="2013-1015" sheetId="1" r:id="rId1"/>
  </sheets>
  <definedNames>
    <definedName name="_xlnm.Print_Area" localSheetId="0">'2013-1015'!$A$1:$L$34</definedName>
    <definedName name="_xlnm.Print_Titles" localSheetId="0">'2013-1015'!$5:$6</definedName>
  </definedNames>
  <calcPr fullCalcOnLoad="1"/>
</workbook>
</file>

<file path=xl/sharedStrings.xml><?xml version="1.0" encoding="utf-8"?>
<sst xmlns="http://schemas.openxmlformats.org/spreadsheetml/2006/main" count="128" uniqueCount="89">
  <si>
    <t>Hạng mục chính</t>
  </si>
  <si>
    <t>Hoạt động</t>
  </si>
  <si>
    <t>Đơn vị thực hiện</t>
  </si>
  <si>
    <t>Đơn vị phối hợp</t>
  </si>
  <si>
    <t>Năm 2013</t>
  </si>
  <si>
    <t>Kết quả dự kiến</t>
  </si>
  <si>
    <t>Năm 2014</t>
  </si>
  <si>
    <t>Năm 2015</t>
  </si>
  <si>
    <t>- Xây dựng, phê duyệt các văn bản hướng dẫn các cơ quan, tổ chức tham gia quản lý, triển khai các hoạt động quản lý rủi ro thiên tại dựa vào cộng đồng thực hiện trong phạm vi địa phương</t>
  </si>
  <si>
    <t>- Tổ chức tập huấn cho các đội ngũ giảng dạy các cấp của địa phương</t>
  </si>
  <si>
    <t>- Điều tra, thu thập, cập nhật thông tin về tình hình thiên tai tại các địa phương và đánh giá những vùng có nguy cơ thiên tai</t>
  </si>
  <si>
    <t>- Xác định các loại hình thiên tai tại địa phương
- Đưa ra các chương trình, kịch bản các tình huống thiên tai
- Xây dựng các hệ thống, trang bị công cụ và thiết bị phục vụ cho việc diễn tập phòng, chống và GNTT</t>
  </si>
  <si>
    <t>Tổng kinh phí:</t>
  </si>
  <si>
    <t>UBND tỉnh; BCH PCLB tỉnh; Sở Tư pháp</t>
  </si>
  <si>
    <t>BCH PCLB tỉnh; UBND các huyện, thành phố</t>
  </si>
  <si>
    <t>Kế hoạch hằng năm được xây dựng</t>
  </si>
  <si>
    <t>Các Hội, đoàn thể; các thành viên nhóm QLRRTT tại các địa phương</t>
  </si>
  <si>
    <t>Các thành viên nhóm QLRRTT tại các địa phương</t>
  </si>
  <si>
    <t>UBND tỉnh; BCH PCLB tỉnh; BCH TKCN tỉnh</t>
  </si>
  <si>
    <t>BCH PCLB tỉnh; BCH TKCN tỉnh; UBND các cấp</t>
  </si>
  <si>
    <t>Các Sở, ngành; UBND các cấp</t>
  </si>
  <si>
    <t>BCH PCLB tỉnh; Sở Thông tin Truyền thông</t>
  </si>
  <si>
    <t>Tổ chức 02 đợt đi tuyên truyền, cổ đông và 01 cuộc thi tìm hiểu về phòng, chống và GNTT</t>
  </si>
  <si>
    <t>Tổ chức 06 lớp cho 180 cán bộ của 18 huyện, thành phố</t>
  </si>
  <si>
    <t>Tổ chức 15 lớp tập huấn, tuyên truyền cho 15 xã của các huyện: Đại Lộc, Điện Bàn, Duy Xuyên, Hội An</t>
  </si>
  <si>
    <t>Tổ chức 10 lớp cho 180 cán bộ của 18 huyện, thành phố</t>
  </si>
  <si>
    <t>Tổ chức 20 lớp tập huấn, tuyên truyền cho 20 xã các huyện: Nông Sơn, Núi Thành, Tam Kỳ, Duy Xuyên, Điện Bàn, Hội An</t>
  </si>
  <si>
    <t>Tổ chức 20 lớp tập huấn, tuyên truyền cho 20 xã các huyện còn lại</t>
  </si>
  <si>
    <r>
      <t>Hợp phần 1:</t>
    </r>
    <r>
      <rPr>
        <b/>
        <sz val="13"/>
        <rFont val="Times New Roman"/>
        <family val="0"/>
      </rPr>
      <t xml:space="preserve"> Nâng cao năng lực cho cán bộ chính quyền địa phương ở các cấp quản lý, triển khai thực hiện các hoạt động quản lý thiên tai cộng đồng</t>
    </r>
  </si>
  <si>
    <r>
      <t>Hoạt động 1.1:</t>
    </r>
    <r>
      <rPr>
        <sz val="13"/>
        <rFont val="Times New Roman"/>
        <family val="0"/>
      </rPr>
      <t xml:space="preserve"> Xây dựng các văn bản quy phạm pháp luật, hướng dẫn phù hợp và thống nhất về quản lý, triển khai thực hiện các hoạt động quản lý thiên tai dựa vào cộng đồng ở các cấp và tại cộng đồng</t>
    </r>
  </si>
  <si>
    <r>
      <t>Hoạt động 1.7:</t>
    </r>
    <r>
      <rPr>
        <sz val="13"/>
        <rFont val="Times New Roman"/>
        <family val="0"/>
      </rPr>
      <t xml:space="preserve"> Tổ chức đào tạo về các bước thực hiện QLTTCĐ cho các đội ngũ giảng dạy QLTTCĐ ở các cấp</t>
    </r>
  </si>
  <si>
    <r>
      <t>Hoạt động 1.9:</t>
    </r>
    <r>
      <rPr>
        <sz val="13"/>
        <rFont val="Times New Roman"/>
        <family val="0"/>
      </rPr>
      <t xml:space="preserve"> Trang bị công cụ hỗ trợ công tác phòng, chống lụt, bão cho các cơ quan, chính quyền các cấp và bộ dụng cụ giảng dạy về QLTTCĐ cho đội ngũ giảng dạy chuyên nghiệp</t>
    </r>
  </si>
  <si>
    <r>
      <t>Hợp phần 2:</t>
    </r>
    <r>
      <rPr>
        <b/>
        <sz val="13"/>
        <rFont val="Times New Roman"/>
        <family val="0"/>
      </rPr>
      <t xml:space="preserve"> Tăng cường truyền thông giáo dục và nâng cao năng lực cho cộng đồng về QLTTCĐ</t>
    </r>
  </si>
  <si>
    <r>
      <t>Hoạt động 2.2:</t>
    </r>
    <r>
      <rPr>
        <sz val="13"/>
        <rFont val="Times New Roman"/>
        <family val="0"/>
      </rPr>
      <t xml:space="preserve"> Xây dựng bản đồ thảm họa thiên tai và tình trạng dễ bị tổn thương ở từng cộng đồng (do cộng đồng tự xây dựng theo hướng dẫn của các Nhóm và cán bộ chuyên trách)</t>
    </r>
  </si>
  <si>
    <r>
      <t>Hoạt động 2.4:</t>
    </r>
    <r>
      <rPr>
        <sz val="13"/>
        <rFont val="Times New Roman"/>
        <family val="0"/>
      </rPr>
      <t xml:space="preserve"> Thu thập, cập nhật thông tin cho bản đồ thiên tai và tình trạng dễ bị tổn thương và được duy trì thực hiện hàng năm (thành viên cộng đồng thực hiện)</t>
    </r>
  </si>
  <si>
    <r>
      <t>Hoạt động 2.5:</t>
    </r>
    <r>
      <rPr>
        <sz val="13"/>
        <rFont val="Times New Roman"/>
        <family val="0"/>
      </rPr>
      <t xml:space="preserve"> Cộng đồng xây dựng kế hoạch hàng năm về phòng, chống và quản lý rủi ro thiên tai của cộng đồng</t>
    </r>
  </si>
  <si>
    <r>
      <t>Hoạt động 2.6:</t>
    </r>
    <r>
      <rPr>
        <sz val="13"/>
        <rFont val="Times New Roman"/>
        <family val="0"/>
      </rPr>
      <t xml:space="preserve"> Các thành viên cộng đồng xây dựng kế hoạch phát triển của cộng đồng có lồng ghép kế hoạch về phòng, chống và quản lý rủi ro thiên tai</t>
    </r>
  </si>
  <si>
    <r>
      <t>Hoạt động 2.7:</t>
    </r>
    <r>
      <rPr>
        <sz val="13"/>
        <rFont val="Times New Roman"/>
        <family val="0"/>
      </rPr>
      <t xml:space="preserve"> Xây dựng kế hoạch diễn tập về phòng, chống và GNTT tại cộng đồng hàng năm (bao gồm cả các trang thiết bị và dụng cụ hỗ trợ)</t>
    </r>
  </si>
  <si>
    <r>
      <t>Hoạt động 2.9:</t>
    </r>
    <r>
      <rPr>
        <sz val="13"/>
        <rFont val="Times New Roman"/>
        <family val="0"/>
      </rPr>
      <t xml:space="preserve"> Thiết lập hệ thống đánh giá và giám sát các hoạt động về phòng, chống và GNTT trong cộng đồng</t>
    </r>
  </si>
  <si>
    <r>
      <t>Hoạt động 2.10:</t>
    </r>
    <r>
      <rPr>
        <sz val="13"/>
        <rFont val="Times New Roman"/>
        <family val="0"/>
      </rPr>
      <t xml:space="preserve"> Các hoạt động về QLTTCĐ thường xuyên được truyền bá thông qua trang web, TV, đài, báo và các pano, áp phích, tờ rơi...</t>
    </r>
  </si>
  <si>
    <r>
      <t>Hoạt động 2.12:</t>
    </r>
    <r>
      <rPr>
        <sz val="13"/>
        <rFont val="Times New Roman"/>
        <family val="0"/>
      </rPr>
      <t xml:space="preserve"> Tổ chức các lớp đào tạo hàng năng cho cộng đồng về từng hoạt động riêng biệt trong công tác quản lý rủi ro thiên tai tại cộng đồng (các hoạt động đào tạo, tập huấn này được tổ chức riêng biệt cho từng đối tượng cụ thể trong cộng đồng như giới tính, học sinh phổ thông, người lớn tuổi...)</t>
    </r>
  </si>
  <si>
    <r>
      <t>Hoạt động 2.13:</t>
    </r>
    <r>
      <rPr>
        <sz val="13"/>
        <rFont val="Times New Roman"/>
        <family val="0"/>
      </rPr>
      <t xml:space="preserve"> Tổ chức các buổi biểu diễn, kịch về phòng, chống và GNTT tại cộng đồng nhân các ngày lễ của cộng đồng</t>
    </r>
  </si>
  <si>
    <t>Xây dựng và phê duyệt Tài liệu cho đội ngũ giảng viên các cấp</t>
  </si>
  <si>
    <t xml:space="preserve"> Tài liệu về cơ chế chính sách trong lĩnh vực quản lý thiên Tai cho các địa phương, đơn vị
</t>
  </si>
  <si>
    <t xml:space="preserve">- Xây dựng và phê duyệt Tài liệu hướng dẫn địa phương cách phòng, tránh thiên tai </t>
  </si>
  <si>
    <t>- Trang bị các thiết bị phục vụ cho công tác giảng dạy về Quản lý rủi ro thiên tai dựa vào cộng đồng,
- Cung cấp, bổ sung các trang thiết bị phục vụ cho công tác PCLB tại các địa phương: Xuồng cứu hộ, phao cứu sinh, hệ thống thông tin liên lạc, nhà cộng đồng...</t>
  </si>
  <si>
    <t>- 60 loa cầm tay</t>
  </si>
  <si>
    <t>- 05 xuồng cứu hộ</t>
  </si>
  <si>
    <t>- 04 nhà cộng đồng</t>
  </si>
  <si>
    <t xml:space="preserve"> - 60 bộ máy vi tính </t>
  </si>
  <si>
    <t xml:space="preserve">90 bộ máy vi tính, </t>
  </si>
  <si>
    <t>- 90 loa cầm tay</t>
  </si>
  <si>
    <t>- 06 nhà cộng đồng</t>
  </si>
  <si>
    <t>- 20 máy Projector</t>
  </si>
  <si>
    <t>- Điều tra, khảo sát thực địa tại các vùng bị ảnh hưởng thiên tai (20 xã)</t>
  </si>
  <si>
    <t>- Lập bản đồ các loại hình thiên tai</t>
  </si>
  <si>
    <t>- Lập bản đồ xác định nguy cơ sạt lở</t>
  </si>
  <si>
    <t>- Pano, bản đồ, áp phích, tờ rơi hướng dẫn về khu vực bị thiên tai, các biện pháp phòng, tránh</t>
  </si>
  <si>
    <t>Xây dựng biểu mẫu thống kê, tổng hợp thông tin cập nhật cho 20 xã đã xây dựng bản đồ</t>
  </si>
  <si>
    <t>Xây dựng chương trình, kịch bản diễn tập về phòng, chống và GNTT tại cộng đồng (chọn 01 địa phương)</t>
  </si>
  <si>
    <t>- Xây dựng bộ tiêu chí đánh giá hoạt động phòng, chống và GNTT dựa vào cộng đồng</t>
  </si>
  <si>
    <t>- Quyết định thành lập Nhóm Quản lý thiên tai dựa vào cộng đồng để thực hiện giám sát, đánh giá kết quả thực hiện</t>
  </si>
  <si>
    <t>Tiếp tục thực hiện việc giám sát, đánh giá kết quả hoạt động phòng, chống và GNTT dựa vào cộng đồng,</t>
  </si>
  <si>
    <t>- Xây dựng các phóng sự về hoạt động về Quản lý rủi ro thiên tai dựa vào cộng đồng trên Đài QRT</t>
  </si>
  <si>
    <t>- Xây dựng Chương trình phổ biến nâng cao nhận thức cộng đồng về các loại hình thiên tai…trên QRT và Đài Phát thanh tại địa phương</t>
  </si>
  <si>
    <t>- Phối hợp với các Đoàn thể tổ chức thi tìm hiểu về thiên tai</t>
  </si>
  <si>
    <t>Báo cáo đánh giá kết quả thực hiện</t>
  </si>
  <si>
    <t xml:space="preserve">PHỤ LỤC:   KẾ HOẠCH THỰC HIỆN ĐỀ ÁN "NÂNG CAO NHẬN THỨC CỘNG ĐỒNG VÀ QUẢN LÝ RỦI RO THIÊN TAI 
DỰA VÀO CỘNG ĐỒNG" GIAI ĐOẠN 2013 - 2015 TRÊN ĐỊA BÀN TỈNH QUẢNG NAM </t>
  </si>
  <si>
    <t>UBND các huyện, thành phố; Các Sở, ngành, Hội, đoàn thể, đơn vị liên quan; BCH PCLB và TKCN địa phương.</t>
  </si>
  <si>
    <t>UBND các cấp; BCH PCLB và TKCN các cấp; Sở Thông tin và Truyền thông;</t>
  </si>
  <si>
    <t>UBMTTQVN các cấp; Các Sở, ngành; các Hội, đoàn thể; cơ quan truyền thông các cấp</t>
  </si>
  <si>
    <t>Các Sở: GD và ĐT, KH và ĐT, Tài chính, UBND các huyện, thành phố</t>
  </si>
  <si>
    <t>BCH PCLB và TKCN các cấp; Sở TN và MT; Trung tâm KTTV Quảng Nam</t>
  </si>
  <si>
    <r>
      <t xml:space="preserve">Kinh phí
 </t>
    </r>
    <r>
      <rPr>
        <i/>
        <sz val="13"/>
        <rFont val="Times New Roman"/>
        <family val="1"/>
      </rPr>
      <t>(triệu đồng)</t>
    </r>
  </si>
  <si>
    <r>
      <t xml:space="preserve">Tổng kinh phí 
 </t>
    </r>
    <r>
      <rPr>
        <i/>
        <sz val="13"/>
        <rFont val="Times New Roman"/>
        <family val="1"/>
      </rPr>
      <t>(triệu đồng)</t>
    </r>
  </si>
  <si>
    <r>
      <t xml:space="preserve">Kinh phí 
</t>
    </r>
    <r>
      <rPr>
        <i/>
        <sz val="13"/>
        <rFont val="Times New Roman"/>
        <family val="1"/>
      </rPr>
      <t xml:space="preserve"> (triệu đồng)</t>
    </r>
  </si>
  <si>
    <t>BCH PCLB và TKCN các cấp</t>
  </si>
  <si>
    <t>- Xây dựng hệ thống đánh giá giám sát cho các cộng đồng địa phương;
- Cử cán bộ giám sát;
- Trang thiết bị phục vụ công tác giám sát.</t>
  </si>
  <si>
    <t>UBND các cấp; BCH PCLB và TKCN các cấp; Sở Thông tin và Truyền thông</t>
  </si>
  <si>
    <t>Sở Thông tin và Truyền thông</t>
  </si>
  <si>
    <t>UBMTTQVN các cấp; Các Sở, ngành; các Hội, đoàn thể; cơ quan truyền thông các cấp.</t>
  </si>
  <si>
    <t>- Xác định mục tiêu, nội dung;
- Xác định ảnh hưởng của thiên tai đến tình hình phát triển của địa phương;
- Xây dựng kế hoạch phát triển có lồng ghép kế hoạch PC và QLRRTT của từng năm tại địa phương.</t>
  </si>
  <si>
    <t xml:space="preserve"> - Xây dựng các kịch bản về công tác PC và GNTT;
- Tổ chức diễn kịch tuyên truyên về GNTT.</t>
  </si>
  <si>
    <r>
      <t xml:space="preserve">Kinh phí 
</t>
    </r>
    <r>
      <rPr>
        <i/>
        <sz val="13"/>
        <rFont val="Times New Roman"/>
        <family val="1"/>
      </rPr>
      <t>(triệu đồng)</t>
    </r>
  </si>
  <si>
    <t>- Các địa phương tổ chức các lớp tập huấn cho các huyện, xã, thôn tại khu vực bị ảnh hưởng thiên tai;
- Giáo dục về phòng, tránh thương tích trong thiên tai cho trẻ em;
- Tuyên truyền về thiên tai cho người cao tuổi;
- Mô hình trường học, ngôi nhà an toàn với thiên tai.</t>
  </si>
  <si>
    <t>BCH Quân sự tỉnh; Công an tỉnh; Trung tâm KTTV Quảng Nam; UBND và BCH PCLB vàTKCN các cấp; các Hội, đoàn thể; các nhóm QLRRTT tại cộng đồng.</t>
  </si>
  <si>
    <t>- Điều tra, khảo sát thực địa tại các vùng bị ảnh hưởng thiên tai;
- Xác định vùng có nguy cơ thiên tai;
- Lập bản đồ các loại hình thiên tai;
- Lập bản đồ xác định nguy cơ sạt lở;
- Pano, bản đồ, áp phích, tờ rơi hướng dẫn về khu vực bị thiên tai, các biện pháp phòng, tránh.</t>
  </si>
  <si>
    <t>- Xác định mục tiêu, nội dung phòng, tránh và GNTT của từng năm; 
- Xây dựng kế hoạch;
- Đề ra các giải pháp cho phòng, tránh và GNTT của cộng đồng.</t>
  </si>
  <si>
    <t>- Kiện toàn mạng lưới thông tin tuyên truyền;
- Biên tập các chương trình để phổ biến nâng cao nhận thức cộng đồng về các loại hình thiên tai, đưa ra các cảnh báo, dự báo, biện pháp phòng, chống thiên tai phù hợp với đặc điểm từng khu vực;
- Tổ chức các cuộc thi tìm hiểu về thiên tai.</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</si>
</sst>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0.0"/>
    <numFmt numFmtId="185" formatCode="_(* #,##0.0_);_(* \(#,##0.0\);_(* &quot;-&quot;??_);_(@_)"/>
    <numFmt numFmtId="186" formatCode="_(* #,##0_);_(* \(#,##0\);_(* &quot;-&quot;??_);_(@_)"/>
  </numFmts>
  <fonts count="27">
    <font>
      <sz val="13"/>
      <name val="Times New Roman"/>
      <family val="0"/>
    </font>
    <font>
      <sz val="8"/>
      <name val="Times New Roman"/>
      <family val="0"/>
    </font>
    <font>
      <b/>
      <sz val="13"/>
      <name val="Times New Roman"/>
      <family val="1"/>
    </font>
    <font>
      <b/>
      <u val="single"/>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0"/>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3"/>
      <name val="Times New Roman"/>
      <family val="0"/>
    </font>
    <font>
      <b/>
      <sz val="14"/>
      <name val="Times New Roman"/>
      <family val="1"/>
    </font>
    <font>
      <i/>
      <sz val="13"/>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style="thin"/>
      <right style="thin"/>
      <top style="thin"/>
      <bottom style="hair"/>
    </border>
    <border>
      <left style="thin"/>
      <right style="thin"/>
      <top style="hair"/>
      <bottom style="thin"/>
    </border>
    <border>
      <left style="thin"/>
      <right style="thin"/>
      <top style="hair"/>
      <bottom style="hair"/>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9"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84">
    <xf numFmtId="0" fontId="0" fillId="0" borderId="0" xfId="0" applyAlignment="1">
      <alignment/>
    </xf>
    <xf numFmtId="0" fontId="2" fillId="0" borderId="0" xfId="0" applyFont="1" applyAlignment="1">
      <alignment horizontal="center" vertical="center"/>
    </xf>
    <xf numFmtId="0" fontId="0" fillId="0" borderId="0" xfId="0" applyFont="1" applyAlignment="1">
      <alignment/>
    </xf>
    <xf numFmtId="0" fontId="0" fillId="0" borderId="10" xfId="0" applyFont="1" applyBorder="1" applyAlignment="1">
      <alignment horizontal="left" vertical="top" wrapText="1" shrinkToFit="1"/>
    </xf>
    <xf numFmtId="0" fontId="3" fillId="0" borderId="11" xfId="0" applyFont="1" applyBorder="1" applyAlignment="1">
      <alignment horizontal="left" vertical="center"/>
    </xf>
    <xf numFmtId="0" fontId="2" fillId="0" borderId="11" xfId="0" applyFont="1" applyBorder="1" applyAlignment="1">
      <alignment horizontal="left" vertical="center"/>
    </xf>
    <xf numFmtId="0" fontId="0" fillId="0" borderId="0" xfId="0" applyFont="1" applyAlignment="1">
      <alignment vertical="center"/>
    </xf>
    <xf numFmtId="0" fontId="2" fillId="0" borderId="12" xfId="0" applyFont="1" applyBorder="1" applyAlignment="1">
      <alignment/>
    </xf>
    <xf numFmtId="0" fontId="0" fillId="0" borderId="0" xfId="0" applyFont="1" applyAlignment="1">
      <alignment vertical="top"/>
    </xf>
    <xf numFmtId="0" fontId="0" fillId="0" borderId="11" xfId="0" applyFont="1" applyBorder="1" applyAlignment="1">
      <alignment vertical="top" wrapText="1" shrinkToFit="1"/>
    </xf>
    <xf numFmtId="0" fontId="0" fillId="0" borderId="13" xfId="0" applyFont="1" applyBorder="1" applyAlignment="1">
      <alignment horizontal="center" vertical="top"/>
    </xf>
    <xf numFmtId="0" fontId="0" fillId="0" borderId="14" xfId="0" applyFont="1" applyBorder="1" applyAlignment="1">
      <alignment horizontal="center" vertical="top"/>
    </xf>
    <xf numFmtId="0" fontId="0" fillId="0" borderId="13" xfId="0" applyFont="1" applyBorder="1" applyAlignment="1">
      <alignment vertical="top" wrapText="1" shrinkToFit="1"/>
    </xf>
    <xf numFmtId="0" fontId="0" fillId="0" borderId="11" xfId="0" applyFont="1" applyBorder="1" applyAlignment="1" quotePrefix="1">
      <alignment vertical="top" wrapText="1" shrinkToFit="1"/>
    </xf>
    <xf numFmtId="0" fontId="0" fillId="0" borderId="15" xfId="0" applyFont="1" applyBorder="1" applyAlignment="1">
      <alignment horizontal="center" vertical="top"/>
    </xf>
    <xf numFmtId="0" fontId="0" fillId="0" borderId="15" xfId="0" applyFont="1" applyBorder="1" applyAlignment="1">
      <alignment vertical="top" wrapText="1" shrinkToFit="1"/>
    </xf>
    <xf numFmtId="0" fontId="0" fillId="0" borderId="15" xfId="0" applyFont="1" applyBorder="1" applyAlignment="1" quotePrefix="1">
      <alignment vertical="top" wrapText="1" shrinkToFit="1"/>
    </xf>
    <xf numFmtId="0" fontId="0" fillId="0" borderId="14" xfId="0" applyFont="1" applyBorder="1" applyAlignment="1" quotePrefix="1">
      <alignment vertical="top" wrapText="1" shrinkToFit="1"/>
    </xf>
    <xf numFmtId="186" fontId="2" fillId="0" borderId="11" xfId="42" applyNumberFormat="1" applyFont="1" applyBorder="1" applyAlignment="1">
      <alignment horizontal="right" vertical="center"/>
    </xf>
    <xf numFmtId="186" fontId="2" fillId="0" borderId="11" xfId="0" applyNumberFormat="1" applyFont="1" applyBorder="1" applyAlignment="1">
      <alignment horizontal="center" vertical="center"/>
    </xf>
    <xf numFmtId="0" fontId="3" fillId="0" borderId="11" xfId="0" applyFont="1" applyBorder="1" applyAlignment="1">
      <alignment horizontal="left" vertical="top" wrapText="1" shrinkToFit="1"/>
    </xf>
    <xf numFmtId="0" fontId="2" fillId="0" borderId="11" xfId="0" applyFont="1" applyBorder="1" applyAlignment="1">
      <alignment horizontal="left" vertical="top" wrapText="1" shrinkToFit="1"/>
    </xf>
    <xf numFmtId="0" fontId="2" fillId="0" borderId="11" xfId="0" applyFont="1" applyBorder="1" applyAlignment="1">
      <alignment vertical="top" wrapText="1" shrinkToFit="1"/>
    </xf>
    <xf numFmtId="0" fontId="2" fillId="0" borderId="0" xfId="0" applyFont="1" applyAlignment="1">
      <alignment vertical="top"/>
    </xf>
    <xf numFmtId="0" fontId="25" fillId="0" borderId="0" xfId="0" applyFont="1" applyAlignment="1">
      <alignment horizontal="center"/>
    </xf>
    <xf numFmtId="0" fontId="0" fillId="0" borderId="13" xfId="0" applyFont="1" applyBorder="1" applyAlignment="1">
      <alignment horizontal="right" vertical="top"/>
    </xf>
    <xf numFmtId="186" fontId="2" fillId="0" borderId="11" xfId="0" applyNumberFormat="1" applyFont="1" applyBorder="1" applyAlignment="1">
      <alignment horizontal="right" vertical="center"/>
    </xf>
    <xf numFmtId="0" fontId="0" fillId="0" borderId="15" xfId="0" applyFont="1" applyBorder="1" applyAlignment="1">
      <alignment horizontal="right" vertical="top"/>
    </xf>
    <xf numFmtId="0" fontId="0" fillId="0" borderId="11" xfId="0" applyFont="1" applyBorder="1" applyAlignment="1">
      <alignment horizontal="right" vertical="top"/>
    </xf>
    <xf numFmtId="0" fontId="2" fillId="0" borderId="11" xfId="0" applyFont="1" applyBorder="1" applyAlignment="1">
      <alignment horizontal="right" vertical="top"/>
    </xf>
    <xf numFmtId="0" fontId="0" fillId="0" borderId="13" xfId="0" applyFont="1" applyBorder="1" applyAlignment="1">
      <alignment horizontal="left" vertical="top" wrapText="1" shrinkToFit="1"/>
    </xf>
    <xf numFmtId="0" fontId="0" fillId="0" borderId="15" xfId="0" applyFont="1" applyBorder="1" applyAlignment="1">
      <alignment horizontal="left" vertical="top" wrapText="1" shrinkToFit="1"/>
    </xf>
    <xf numFmtId="0" fontId="0" fillId="0" borderId="14" xfId="0" applyFont="1" applyBorder="1" applyAlignment="1">
      <alignment horizontal="left" vertical="top" wrapText="1" shrinkToFit="1"/>
    </xf>
    <xf numFmtId="0" fontId="0" fillId="0" borderId="10" xfId="0" applyFont="1" applyBorder="1" applyAlignment="1">
      <alignment horizontal="right" vertical="top"/>
    </xf>
    <xf numFmtId="0" fontId="0" fillId="0" borderId="16" xfId="0" applyFont="1" applyBorder="1" applyAlignment="1">
      <alignment horizontal="right" vertical="top"/>
    </xf>
    <xf numFmtId="0" fontId="0" fillId="0" borderId="17" xfId="0" applyFont="1" applyBorder="1" applyAlignment="1">
      <alignment horizontal="right" vertical="top"/>
    </xf>
    <xf numFmtId="0" fontId="0" fillId="0" borderId="10" xfId="0" applyFont="1" applyBorder="1" applyAlignment="1" quotePrefix="1">
      <alignment horizontal="left" vertical="top" wrapText="1"/>
    </xf>
    <xf numFmtId="0" fontId="0" fillId="0" borderId="16" xfId="0" applyFont="1" applyBorder="1" applyAlignment="1" quotePrefix="1">
      <alignment horizontal="left" vertical="top" wrapText="1"/>
    </xf>
    <xf numFmtId="0" fontId="0" fillId="0" borderId="10" xfId="0" applyFont="1" applyBorder="1" applyAlignment="1" quotePrefix="1">
      <alignment horizontal="center" vertical="top" wrapText="1" shrinkToFit="1"/>
    </xf>
    <xf numFmtId="0" fontId="0" fillId="0" borderId="16" xfId="0" applyFont="1" applyBorder="1" applyAlignment="1" quotePrefix="1">
      <alignment horizontal="center" vertical="top" wrapText="1" shrinkToFit="1"/>
    </xf>
    <xf numFmtId="0" fontId="0" fillId="0" borderId="17" xfId="0" applyFont="1" applyBorder="1" applyAlignment="1" quotePrefix="1">
      <alignment horizontal="center" vertical="top" wrapText="1" shrinkToFit="1"/>
    </xf>
    <xf numFmtId="0" fontId="0" fillId="0" borderId="10" xfId="0" applyFont="1" applyBorder="1" applyAlignment="1">
      <alignment horizontal="center" vertical="top"/>
    </xf>
    <xf numFmtId="0" fontId="0" fillId="0" borderId="16" xfId="0" applyFont="1" applyBorder="1" applyAlignment="1">
      <alignment horizontal="center" vertical="top"/>
    </xf>
    <xf numFmtId="0" fontId="0" fillId="0" borderId="17" xfId="0" applyFont="1" applyBorder="1" applyAlignment="1">
      <alignment horizontal="center" vertical="top"/>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8" xfId="0" applyFont="1" applyBorder="1" applyAlignment="1">
      <alignment horizontal="left" vertical="center" wrapText="1"/>
    </xf>
    <xf numFmtId="0" fontId="3" fillId="0" borderId="12" xfId="0" applyFont="1" applyBorder="1" applyAlignment="1">
      <alignment horizontal="left" vertical="center" wrapText="1"/>
    </xf>
    <xf numFmtId="0" fontId="3" fillId="0" borderId="19" xfId="0" applyFont="1" applyBorder="1" applyAlignment="1">
      <alignment horizontal="left" vertical="center" wrapText="1"/>
    </xf>
    <xf numFmtId="0" fontId="2" fillId="0" borderId="18" xfId="0" applyFont="1" applyBorder="1" applyAlignment="1">
      <alignment horizontal="center"/>
    </xf>
    <xf numFmtId="0" fontId="2" fillId="0" borderId="12" xfId="0" applyFont="1" applyBorder="1" applyAlignment="1">
      <alignment horizontal="center"/>
    </xf>
    <xf numFmtId="0" fontId="2" fillId="0" borderId="11" xfId="0" applyFont="1" applyBorder="1" applyAlignment="1">
      <alignment horizontal="center" vertical="top"/>
    </xf>
    <xf numFmtId="0" fontId="2" fillId="0" borderId="11" xfId="0" applyFont="1" applyBorder="1" applyAlignment="1">
      <alignment horizontal="center" vertical="top" wrapText="1"/>
    </xf>
    <xf numFmtId="0" fontId="2" fillId="0" borderId="11" xfId="0" applyFont="1" applyBorder="1" applyAlignment="1">
      <alignment horizontal="center" vertical="top"/>
    </xf>
    <xf numFmtId="0" fontId="2" fillId="0" borderId="11" xfId="0" applyFont="1" applyBorder="1" applyAlignment="1">
      <alignment horizontal="center" vertical="top" wrapText="1"/>
    </xf>
    <xf numFmtId="0" fontId="24" fillId="0" borderId="10" xfId="0" applyFont="1" applyBorder="1" applyAlignment="1">
      <alignment horizontal="justify" vertical="top" wrapText="1" shrinkToFit="1"/>
    </xf>
    <xf numFmtId="0" fontId="24" fillId="0" borderId="16" xfId="0" applyFont="1" applyBorder="1" applyAlignment="1">
      <alignment horizontal="justify" vertical="top" wrapText="1" shrinkToFit="1"/>
    </xf>
    <xf numFmtId="0" fontId="24" fillId="0" borderId="17" xfId="0" applyFont="1" applyBorder="1" applyAlignment="1">
      <alignment horizontal="justify" vertical="top" wrapText="1" shrinkToFit="1"/>
    </xf>
    <xf numFmtId="0" fontId="24" fillId="0" borderId="10" xfId="0" applyFont="1" applyBorder="1" applyAlignment="1">
      <alignment horizontal="justify" vertical="top" wrapText="1" shrinkToFit="1"/>
    </xf>
    <xf numFmtId="0" fontId="0" fillId="0" borderId="10" xfId="0" applyFont="1" applyBorder="1" applyAlignment="1">
      <alignment horizontal="justify" vertical="top" wrapText="1" shrinkToFit="1"/>
    </xf>
    <xf numFmtId="0" fontId="0" fillId="0" borderId="10" xfId="0" applyFont="1" applyBorder="1" applyAlignment="1" quotePrefix="1">
      <alignment horizontal="justify" vertical="top" wrapText="1"/>
    </xf>
    <xf numFmtId="0" fontId="0" fillId="0" borderId="10" xfId="0" applyFont="1" applyBorder="1" applyAlignment="1">
      <alignment horizontal="justify" vertical="top" wrapText="1" shrinkToFit="1"/>
    </xf>
    <xf numFmtId="0" fontId="0" fillId="0" borderId="16" xfId="0" applyFont="1" applyBorder="1" applyAlignment="1" quotePrefix="1">
      <alignment horizontal="justify" vertical="top" wrapText="1"/>
    </xf>
    <xf numFmtId="0" fontId="0" fillId="0" borderId="16" xfId="0" applyFont="1" applyBorder="1" applyAlignment="1">
      <alignment horizontal="justify" vertical="top" wrapText="1" shrinkToFit="1"/>
    </xf>
    <xf numFmtId="0" fontId="24" fillId="0" borderId="13" xfId="0" applyFont="1" applyBorder="1" applyAlignment="1">
      <alignment horizontal="justify" vertical="top" wrapText="1" shrinkToFit="1"/>
    </xf>
    <xf numFmtId="0" fontId="24" fillId="0" borderId="11" xfId="0" applyFont="1" applyBorder="1" applyAlignment="1">
      <alignment horizontal="justify" vertical="top" wrapText="1" shrinkToFit="1"/>
    </xf>
    <xf numFmtId="0" fontId="24" fillId="0" borderId="13" xfId="0" applyFont="1" applyBorder="1" applyAlignment="1">
      <alignment horizontal="justify" vertical="top" wrapText="1" shrinkToFit="1"/>
    </xf>
    <xf numFmtId="0" fontId="24" fillId="0" borderId="15" xfId="0" applyFont="1" applyBorder="1" applyAlignment="1">
      <alignment horizontal="justify" vertical="top" wrapText="1" shrinkToFit="1"/>
    </xf>
    <xf numFmtId="0" fontId="24" fillId="0" borderId="14" xfId="0" applyFont="1" applyBorder="1" applyAlignment="1">
      <alignment horizontal="justify" vertical="top" wrapText="1" shrinkToFit="1"/>
    </xf>
    <xf numFmtId="0" fontId="0" fillId="0" borderId="17" xfId="0" applyFont="1" applyBorder="1" applyAlignment="1">
      <alignment horizontal="justify" vertical="top" wrapText="1" shrinkToFit="1"/>
    </xf>
    <xf numFmtId="0" fontId="0" fillId="0" borderId="17" xfId="0" applyFont="1" applyBorder="1" applyAlignment="1" quotePrefix="1">
      <alignment horizontal="justify" vertical="top" wrapText="1"/>
    </xf>
    <xf numFmtId="0" fontId="0" fillId="0" borderId="13" xfId="0" applyFont="1" applyBorder="1" applyAlignment="1">
      <alignment horizontal="justify" vertical="top" wrapText="1" shrinkToFit="1"/>
    </xf>
    <xf numFmtId="0" fontId="0" fillId="0" borderId="15" xfId="0" applyFont="1" applyBorder="1" applyAlignment="1" quotePrefix="1">
      <alignment horizontal="justify" vertical="top" wrapText="1" shrinkToFit="1"/>
    </xf>
    <xf numFmtId="0" fontId="0" fillId="0" borderId="15" xfId="0" applyFont="1" applyBorder="1" applyAlignment="1">
      <alignment horizontal="justify" vertical="top" wrapText="1" shrinkToFit="1"/>
    </xf>
    <xf numFmtId="0" fontId="0" fillId="0" borderId="13" xfId="0" applyFont="1" applyBorder="1" applyAlignment="1" quotePrefix="1">
      <alignment horizontal="justify" vertical="top" wrapText="1"/>
    </xf>
    <xf numFmtId="0" fontId="0" fillId="0" borderId="11" xfId="0" applyFont="1" applyBorder="1" applyAlignment="1" quotePrefix="1">
      <alignment horizontal="justify" vertical="top" wrapText="1"/>
    </xf>
    <xf numFmtId="0" fontId="0" fillId="0" borderId="11" xfId="0" applyFont="1" applyBorder="1" applyAlignment="1">
      <alignment horizontal="justify" vertical="top" wrapText="1" shrinkToFit="1"/>
    </xf>
    <xf numFmtId="0" fontId="2" fillId="0" borderId="11" xfId="0" applyFont="1" applyBorder="1" applyAlignment="1">
      <alignment horizontal="justify" vertical="top" wrapText="1" shrinkToFit="1"/>
    </xf>
    <xf numFmtId="0" fontId="0" fillId="0" borderId="11" xfId="0" applyFont="1" applyBorder="1" applyAlignment="1" quotePrefix="1">
      <alignment horizontal="justify" vertical="top" wrapText="1" shrinkToFit="1"/>
    </xf>
    <xf numFmtId="0" fontId="0" fillId="0" borderId="13" xfId="0" applyFont="1" applyBorder="1" applyAlignment="1" quotePrefix="1">
      <alignment horizontal="justify" vertical="top" wrapText="1" shrinkToFit="1"/>
    </xf>
    <xf numFmtId="0" fontId="0" fillId="0" borderId="14" xfId="0" applyFont="1" applyBorder="1" applyAlignment="1" quotePrefix="1">
      <alignment horizontal="justify" vertical="top" wrapText="1" shrinkToFit="1"/>
    </xf>
    <xf numFmtId="0" fontId="0" fillId="0" borderId="16" xfId="0" applyBorder="1" applyAlignment="1">
      <alignment horizontal="justify"/>
    </xf>
    <xf numFmtId="0" fontId="0" fillId="0" borderId="17" xfId="0" applyBorder="1" applyAlignment="1">
      <alignment horizontal="justify"/>
    </xf>
    <xf numFmtId="0" fontId="0" fillId="0" borderId="14" xfId="0" applyFont="1" applyBorder="1" applyAlignment="1">
      <alignment horizontal="righ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4"/>
  <sheetViews>
    <sheetView tabSelected="1" zoomScale="70" zoomScaleNormal="70" zoomScaleSheetLayoutView="55" workbookViewId="0" topLeftCell="A4">
      <pane xSplit="1" ySplit="4" topLeftCell="E14" activePane="bottomRight" state="frozen"/>
      <selection pane="topLeft" activeCell="A4" sqref="A4"/>
      <selection pane="topRight" activeCell="B4" sqref="B4"/>
      <selection pane="bottomLeft" activeCell="A8" sqref="A8"/>
      <selection pane="bottomRight" activeCell="G16" sqref="G16"/>
    </sheetView>
  </sheetViews>
  <sheetFormatPr defaultColWidth="8.88671875" defaultRowHeight="16.5"/>
  <cols>
    <col min="1" max="1" width="29.3359375" style="2" customWidth="1"/>
    <col min="2" max="2" width="32.6640625" style="2" customWidth="1"/>
    <col min="3" max="3" width="15.99609375" style="2" customWidth="1"/>
    <col min="4" max="4" width="17.10546875" style="2" customWidth="1"/>
    <col min="5" max="5" width="16.77734375" style="2" customWidth="1"/>
    <col min="6" max="6" width="9.21484375" style="2" bestFit="1" customWidth="1"/>
    <col min="7" max="7" width="16.88671875" style="2" customWidth="1"/>
    <col min="8" max="8" width="8.99609375" style="2" customWidth="1"/>
    <col min="9" max="9" width="17.88671875" style="2" customWidth="1"/>
    <col min="10" max="10" width="8.77734375" style="2" customWidth="1"/>
    <col min="11" max="11" width="13.77734375" style="1" customWidth="1"/>
    <col min="12" max="12" width="5.4453125" style="2" customWidth="1"/>
    <col min="13" max="16384" width="8.88671875" style="2" customWidth="1"/>
  </cols>
  <sheetData>
    <row r="1" ht="18.75">
      <c r="A1" s="24"/>
    </row>
    <row r="2" spans="1:11" ht="33.75" customHeight="1">
      <c r="A2" s="44" t="s">
        <v>67</v>
      </c>
      <c r="B2" s="45"/>
      <c r="C2" s="45"/>
      <c r="D2" s="45"/>
      <c r="E2" s="45"/>
      <c r="F2" s="45"/>
      <c r="G2" s="45"/>
      <c r="H2" s="45"/>
      <c r="I2" s="45"/>
      <c r="J2" s="45"/>
      <c r="K2" s="45"/>
    </row>
    <row r="3" spans="1:11" ht="9" customHeight="1">
      <c r="A3" s="44"/>
      <c r="B3" s="44"/>
      <c r="C3" s="44"/>
      <c r="D3" s="44"/>
      <c r="E3" s="44"/>
      <c r="F3" s="44"/>
      <c r="G3" s="44"/>
      <c r="H3" s="44"/>
      <c r="I3" s="44"/>
      <c r="J3" s="44"/>
      <c r="K3" s="44"/>
    </row>
    <row r="4" ht="13.5" customHeight="1"/>
    <row r="5" spans="1:11" s="1" customFormat="1" ht="21.75" customHeight="1">
      <c r="A5" s="51" t="s">
        <v>0</v>
      </c>
      <c r="B5" s="51" t="s">
        <v>1</v>
      </c>
      <c r="C5" s="51" t="s">
        <v>2</v>
      </c>
      <c r="D5" s="51" t="s">
        <v>3</v>
      </c>
      <c r="E5" s="51" t="s">
        <v>4</v>
      </c>
      <c r="F5" s="51"/>
      <c r="G5" s="51" t="s">
        <v>6</v>
      </c>
      <c r="H5" s="51"/>
      <c r="I5" s="51" t="s">
        <v>7</v>
      </c>
      <c r="J5" s="51"/>
      <c r="K5" s="52" t="s">
        <v>74</v>
      </c>
    </row>
    <row r="6" spans="1:11" s="1" customFormat="1" ht="67.5" customHeight="1">
      <c r="A6" s="51"/>
      <c r="B6" s="51"/>
      <c r="C6" s="51"/>
      <c r="D6" s="51"/>
      <c r="E6" s="53" t="s">
        <v>5</v>
      </c>
      <c r="F6" s="54" t="s">
        <v>73</v>
      </c>
      <c r="G6" s="53" t="s">
        <v>5</v>
      </c>
      <c r="H6" s="54" t="s">
        <v>75</v>
      </c>
      <c r="I6" s="53" t="s">
        <v>5</v>
      </c>
      <c r="J6" s="54" t="s">
        <v>83</v>
      </c>
      <c r="K6" s="51"/>
    </row>
    <row r="7" spans="1:11" s="6" customFormat="1" ht="45" customHeight="1">
      <c r="A7" s="46" t="s">
        <v>28</v>
      </c>
      <c r="B7" s="47"/>
      <c r="C7" s="47"/>
      <c r="D7" s="48"/>
      <c r="E7" s="5"/>
      <c r="F7" s="18">
        <f>SUM(F8:F16)</f>
        <v>4002</v>
      </c>
      <c r="G7" s="18">
        <f>SUM(G8:G16)</f>
        <v>0</v>
      </c>
      <c r="H7" s="18">
        <f>SUM(H8:H16)</f>
        <v>4416</v>
      </c>
      <c r="I7" s="18">
        <f>SUM(I8:I16)</f>
        <v>0</v>
      </c>
      <c r="J7" s="18">
        <f>SUM(J8:J16)</f>
        <v>4416</v>
      </c>
      <c r="K7" s="26">
        <f>F7+H7+J7</f>
        <v>12834</v>
      </c>
    </row>
    <row r="8" spans="1:11" s="8" customFormat="1" ht="123.75" customHeight="1">
      <c r="A8" s="55" t="s">
        <v>29</v>
      </c>
      <c r="B8" s="61" t="s">
        <v>8</v>
      </c>
      <c r="C8" s="61" t="s">
        <v>13</v>
      </c>
      <c r="D8" s="61" t="s">
        <v>68</v>
      </c>
      <c r="E8" s="71" t="s">
        <v>43</v>
      </c>
      <c r="F8" s="33">
        <v>35</v>
      </c>
      <c r="G8" s="41"/>
      <c r="H8" s="38"/>
      <c r="I8" s="41"/>
      <c r="J8" s="38"/>
      <c r="K8" s="33">
        <f>SUM(F8,H8,J8)</f>
        <v>35</v>
      </c>
    </row>
    <row r="9" spans="1:11" s="8" customFormat="1" ht="115.5" customHeight="1">
      <c r="A9" s="56"/>
      <c r="B9" s="63"/>
      <c r="C9" s="63"/>
      <c r="D9" s="63"/>
      <c r="E9" s="72" t="s">
        <v>44</v>
      </c>
      <c r="F9" s="34"/>
      <c r="G9" s="42"/>
      <c r="H9" s="39"/>
      <c r="I9" s="42"/>
      <c r="J9" s="39"/>
      <c r="K9" s="34"/>
    </row>
    <row r="10" spans="1:11" s="8" customFormat="1" ht="84.75" customHeight="1">
      <c r="A10" s="57"/>
      <c r="B10" s="69"/>
      <c r="C10" s="63"/>
      <c r="D10" s="63"/>
      <c r="E10" s="73" t="s">
        <v>42</v>
      </c>
      <c r="F10" s="35"/>
      <c r="G10" s="43"/>
      <c r="H10" s="40"/>
      <c r="I10" s="43"/>
      <c r="J10" s="40"/>
      <c r="K10" s="35"/>
    </row>
    <row r="11" spans="1:11" s="8" customFormat="1" ht="123" customHeight="1">
      <c r="A11" s="58" t="s">
        <v>30</v>
      </c>
      <c r="B11" s="59" t="s">
        <v>9</v>
      </c>
      <c r="C11" s="59" t="s">
        <v>69</v>
      </c>
      <c r="D11" s="59" t="s">
        <v>80</v>
      </c>
      <c r="E11" s="71" t="s">
        <v>23</v>
      </c>
      <c r="F11" s="25">
        <v>123</v>
      </c>
      <c r="G11" s="71" t="s">
        <v>25</v>
      </c>
      <c r="H11" s="25">
        <v>200</v>
      </c>
      <c r="I11" s="71" t="s">
        <v>25</v>
      </c>
      <c r="J11" s="25">
        <v>200</v>
      </c>
      <c r="K11" s="25">
        <f>SUM(F11,H11,J11)</f>
        <v>523</v>
      </c>
    </row>
    <row r="12" spans="1:11" s="8" customFormat="1" ht="21.75" customHeight="1">
      <c r="A12" s="55" t="s">
        <v>31</v>
      </c>
      <c r="B12" s="60" t="s">
        <v>45</v>
      </c>
      <c r="C12" s="61" t="s">
        <v>14</v>
      </c>
      <c r="D12" s="61" t="s">
        <v>71</v>
      </c>
      <c r="E12" s="12" t="s">
        <v>49</v>
      </c>
      <c r="F12" s="25">
        <f>60*18</f>
        <v>1080</v>
      </c>
      <c r="G12" s="12" t="s">
        <v>50</v>
      </c>
      <c r="H12" s="25">
        <f>90*18</f>
        <v>1620</v>
      </c>
      <c r="I12" s="12" t="s">
        <v>50</v>
      </c>
      <c r="J12" s="25">
        <f>90*18</f>
        <v>1620</v>
      </c>
      <c r="K12" s="25">
        <f>SUM(F12,H12,J12)</f>
        <v>4320</v>
      </c>
    </row>
    <row r="13" spans="1:11" s="8" customFormat="1" ht="24" customHeight="1">
      <c r="A13" s="56"/>
      <c r="B13" s="62"/>
      <c r="C13" s="63"/>
      <c r="D13" s="63"/>
      <c r="E13" s="16" t="s">
        <v>53</v>
      </c>
      <c r="F13" s="27">
        <f>20*10</f>
        <v>200</v>
      </c>
      <c r="G13" s="15"/>
      <c r="H13" s="27"/>
      <c r="I13" s="15"/>
      <c r="J13" s="27"/>
      <c r="K13" s="14"/>
    </row>
    <row r="14" spans="1:11" s="8" customFormat="1" ht="21.75" customHeight="1">
      <c r="A14" s="56"/>
      <c r="B14" s="62"/>
      <c r="C14" s="63"/>
      <c r="D14" s="63"/>
      <c r="E14" s="16" t="s">
        <v>46</v>
      </c>
      <c r="F14" s="27">
        <f>60*1</f>
        <v>60</v>
      </c>
      <c r="G14" s="16" t="s">
        <v>51</v>
      </c>
      <c r="H14" s="27">
        <f>90*1</f>
        <v>90</v>
      </c>
      <c r="I14" s="16" t="s">
        <v>51</v>
      </c>
      <c r="J14" s="27">
        <f>90*1</f>
        <v>90</v>
      </c>
      <c r="K14" s="14"/>
    </row>
    <row r="15" spans="1:11" s="8" customFormat="1" ht="21.75" customHeight="1">
      <c r="A15" s="56"/>
      <c r="B15" s="62"/>
      <c r="C15" s="63"/>
      <c r="D15" s="63"/>
      <c r="E15" s="16" t="s">
        <v>47</v>
      </c>
      <c r="F15" s="27">
        <f>5*500</f>
        <v>2500</v>
      </c>
      <c r="G15" s="16" t="s">
        <v>47</v>
      </c>
      <c r="H15" s="27">
        <f>5*500</f>
        <v>2500</v>
      </c>
      <c r="I15" s="16" t="s">
        <v>47</v>
      </c>
      <c r="J15" s="27">
        <f>5*500</f>
        <v>2500</v>
      </c>
      <c r="K15" s="14"/>
    </row>
    <row r="16" spans="1:11" s="8" customFormat="1" ht="96.75" customHeight="1">
      <c r="A16" s="57"/>
      <c r="B16" s="70"/>
      <c r="C16" s="69"/>
      <c r="D16" s="69"/>
      <c r="E16" s="17" t="s">
        <v>48</v>
      </c>
      <c r="F16" s="83">
        <f>4*1</f>
        <v>4</v>
      </c>
      <c r="G16" s="17" t="s">
        <v>52</v>
      </c>
      <c r="H16" s="83">
        <f>6*1</f>
        <v>6</v>
      </c>
      <c r="I16" s="17" t="s">
        <v>52</v>
      </c>
      <c r="J16" s="83">
        <f>6*1</f>
        <v>6</v>
      </c>
      <c r="K16" s="11"/>
    </row>
    <row r="17" spans="1:11" s="6" customFormat="1" ht="21.75" customHeight="1">
      <c r="A17" s="4" t="s">
        <v>32</v>
      </c>
      <c r="B17" s="5"/>
      <c r="C17" s="5"/>
      <c r="D17" s="5"/>
      <c r="E17" s="5"/>
      <c r="F17" s="18">
        <f>SUM(F18:F32)</f>
        <v>2020</v>
      </c>
      <c r="G17" s="18">
        <f>SUM(G18:G32)</f>
        <v>0</v>
      </c>
      <c r="H17" s="18">
        <f>SUM(H18:H32)</f>
        <v>2120</v>
      </c>
      <c r="I17" s="18">
        <f>SUM(I18:I32)</f>
        <v>0</v>
      </c>
      <c r="J17" s="18">
        <f>SUM(J18:J32)</f>
        <v>2120</v>
      </c>
      <c r="K17" s="19">
        <f>SUM(F17:J17)+K33</f>
        <v>6299</v>
      </c>
    </row>
    <row r="18" spans="1:11" s="8" customFormat="1" ht="66" customHeight="1">
      <c r="A18" s="55" t="s">
        <v>33</v>
      </c>
      <c r="B18" s="36" t="s">
        <v>86</v>
      </c>
      <c r="C18" s="61" t="s">
        <v>72</v>
      </c>
      <c r="D18" s="61" t="s">
        <v>16</v>
      </c>
      <c r="E18" s="79" t="s">
        <v>54</v>
      </c>
      <c r="F18" s="25">
        <f>50*20</f>
        <v>1000</v>
      </c>
      <c r="G18" s="79" t="s">
        <v>54</v>
      </c>
      <c r="H18" s="25">
        <f>50*20</f>
        <v>1000</v>
      </c>
      <c r="I18" s="79" t="s">
        <v>54</v>
      </c>
      <c r="J18" s="25">
        <f>50*20</f>
        <v>1000</v>
      </c>
      <c r="K18" s="10"/>
    </row>
    <row r="19" spans="1:11" s="8" customFormat="1" ht="33">
      <c r="A19" s="56"/>
      <c r="B19" s="37"/>
      <c r="C19" s="81"/>
      <c r="D19" s="81"/>
      <c r="E19" s="72" t="s">
        <v>55</v>
      </c>
      <c r="F19" s="27">
        <f>1.5*20</f>
        <v>30</v>
      </c>
      <c r="G19" s="72" t="s">
        <v>55</v>
      </c>
      <c r="H19" s="27">
        <f>1.5*20</f>
        <v>30</v>
      </c>
      <c r="I19" s="72" t="s">
        <v>55</v>
      </c>
      <c r="J19" s="27">
        <f>1.5*20</f>
        <v>30</v>
      </c>
      <c r="K19" s="14"/>
    </row>
    <row r="20" spans="1:11" s="8" customFormat="1" ht="38.25" customHeight="1">
      <c r="A20" s="56"/>
      <c r="B20" s="37"/>
      <c r="C20" s="81"/>
      <c r="D20" s="81"/>
      <c r="E20" s="72" t="s">
        <v>56</v>
      </c>
      <c r="F20" s="27">
        <f>1.5*20</f>
        <v>30</v>
      </c>
      <c r="G20" s="72" t="s">
        <v>56</v>
      </c>
      <c r="H20" s="27">
        <f>1.5*20</f>
        <v>30</v>
      </c>
      <c r="I20" s="72" t="s">
        <v>56</v>
      </c>
      <c r="J20" s="27">
        <f>1.5*20</f>
        <v>30</v>
      </c>
      <c r="K20" s="14"/>
    </row>
    <row r="21" spans="1:11" s="8" customFormat="1" ht="87.75" customHeight="1">
      <c r="A21" s="56"/>
      <c r="B21" s="37"/>
      <c r="C21" s="82"/>
      <c r="D21" s="82"/>
      <c r="E21" s="72" t="s">
        <v>57</v>
      </c>
      <c r="F21" s="27">
        <f>0.05*200</f>
        <v>10</v>
      </c>
      <c r="G21" s="72" t="s">
        <v>57</v>
      </c>
      <c r="H21" s="27">
        <f>0.05*200</f>
        <v>10</v>
      </c>
      <c r="I21" s="72" t="s">
        <v>57</v>
      </c>
      <c r="J21" s="27">
        <v>10</v>
      </c>
      <c r="K21" s="14"/>
    </row>
    <row r="22" spans="1:11" s="8" customFormat="1" ht="82.5">
      <c r="A22" s="58" t="s">
        <v>34</v>
      </c>
      <c r="B22" s="59" t="s">
        <v>10</v>
      </c>
      <c r="C22" s="59" t="s">
        <v>76</v>
      </c>
      <c r="D22" s="3" t="s">
        <v>17</v>
      </c>
      <c r="E22" s="71" t="s">
        <v>58</v>
      </c>
      <c r="F22" s="25">
        <v>50</v>
      </c>
      <c r="G22" s="71" t="s">
        <v>58</v>
      </c>
      <c r="H22" s="25">
        <v>50</v>
      </c>
      <c r="I22" s="71" t="s">
        <v>58</v>
      </c>
      <c r="J22" s="25">
        <v>50</v>
      </c>
      <c r="K22" s="25">
        <f aca="true" t="shared" si="0" ref="K22:K32">SUM(F22,H22,J22)</f>
        <v>150</v>
      </c>
    </row>
    <row r="23" spans="1:11" s="8" customFormat="1" ht="93" customHeight="1">
      <c r="A23" s="64" t="s">
        <v>35</v>
      </c>
      <c r="B23" s="74" t="s">
        <v>87</v>
      </c>
      <c r="C23" s="71" t="s">
        <v>76</v>
      </c>
      <c r="D23" s="12" t="s">
        <v>17</v>
      </c>
      <c r="E23" s="71" t="s">
        <v>15</v>
      </c>
      <c r="F23" s="25">
        <v>10</v>
      </c>
      <c r="G23" s="71" t="s">
        <v>15</v>
      </c>
      <c r="H23" s="25">
        <v>10</v>
      </c>
      <c r="I23" s="71" t="s">
        <v>15</v>
      </c>
      <c r="J23" s="25">
        <v>10</v>
      </c>
      <c r="K23" s="25">
        <f t="shared" si="0"/>
        <v>30</v>
      </c>
    </row>
    <row r="24" spans="1:11" s="8" customFormat="1" ht="113.25" customHeight="1">
      <c r="A24" s="65" t="s">
        <v>36</v>
      </c>
      <c r="B24" s="75" t="s">
        <v>81</v>
      </c>
      <c r="C24" s="76" t="s">
        <v>76</v>
      </c>
      <c r="D24" s="9" t="s">
        <v>17</v>
      </c>
      <c r="E24" s="76" t="s">
        <v>15</v>
      </c>
      <c r="F24" s="28">
        <v>10</v>
      </c>
      <c r="G24" s="76" t="s">
        <v>15</v>
      </c>
      <c r="H24" s="28">
        <v>10</v>
      </c>
      <c r="I24" s="76" t="s">
        <v>15</v>
      </c>
      <c r="J24" s="28">
        <v>10</v>
      </c>
      <c r="K24" s="28">
        <f t="shared" si="0"/>
        <v>30</v>
      </c>
    </row>
    <row r="25" spans="1:11" s="8" customFormat="1" ht="159" customHeight="1">
      <c r="A25" s="65" t="s">
        <v>37</v>
      </c>
      <c r="B25" s="76" t="s">
        <v>11</v>
      </c>
      <c r="C25" s="76" t="s">
        <v>18</v>
      </c>
      <c r="D25" s="76" t="s">
        <v>85</v>
      </c>
      <c r="E25" s="9"/>
      <c r="F25" s="28">
        <v>300</v>
      </c>
      <c r="G25" s="76" t="s">
        <v>59</v>
      </c>
      <c r="H25" s="28">
        <v>300</v>
      </c>
      <c r="I25" s="76" t="s">
        <v>59</v>
      </c>
      <c r="J25" s="28">
        <v>300</v>
      </c>
      <c r="K25" s="28">
        <f t="shared" si="0"/>
        <v>900</v>
      </c>
    </row>
    <row r="26" spans="1:11" s="8" customFormat="1" ht="99">
      <c r="A26" s="55" t="s">
        <v>38</v>
      </c>
      <c r="B26" s="60" t="s">
        <v>77</v>
      </c>
      <c r="C26" s="76" t="s">
        <v>19</v>
      </c>
      <c r="D26" s="9" t="s">
        <v>17</v>
      </c>
      <c r="E26" s="78" t="s">
        <v>60</v>
      </c>
      <c r="F26" s="28">
        <v>60</v>
      </c>
      <c r="G26" s="76" t="s">
        <v>62</v>
      </c>
      <c r="H26" s="28">
        <v>60</v>
      </c>
      <c r="I26" s="76" t="s">
        <v>62</v>
      </c>
      <c r="J26" s="28">
        <v>60</v>
      </c>
      <c r="K26" s="28">
        <f t="shared" si="0"/>
        <v>180</v>
      </c>
    </row>
    <row r="27" spans="1:11" s="8" customFormat="1" ht="99">
      <c r="A27" s="57"/>
      <c r="B27" s="70"/>
      <c r="C27" s="76"/>
      <c r="D27" s="9"/>
      <c r="E27" s="78" t="s">
        <v>61</v>
      </c>
      <c r="F27" s="28"/>
      <c r="G27" s="13"/>
      <c r="H27" s="28"/>
      <c r="I27" s="9"/>
      <c r="J27" s="28"/>
      <c r="K27" s="28"/>
    </row>
    <row r="28" spans="1:11" s="8" customFormat="1" ht="99">
      <c r="A28" s="66" t="s">
        <v>39</v>
      </c>
      <c r="B28" s="60" t="s">
        <v>88</v>
      </c>
      <c r="C28" s="30" t="s">
        <v>21</v>
      </c>
      <c r="D28" s="30" t="s">
        <v>20</v>
      </c>
      <c r="E28" s="79" t="s">
        <v>63</v>
      </c>
      <c r="F28" s="25">
        <v>110</v>
      </c>
      <c r="G28" s="79" t="s">
        <v>63</v>
      </c>
      <c r="H28" s="25">
        <v>110</v>
      </c>
      <c r="I28" s="79" t="s">
        <v>63</v>
      </c>
      <c r="J28" s="25">
        <v>110</v>
      </c>
      <c r="K28" s="25">
        <f t="shared" si="0"/>
        <v>330</v>
      </c>
    </row>
    <row r="29" spans="1:11" s="8" customFormat="1" ht="115.5">
      <c r="A29" s="67"/>
      <c r="B29" s="62"/>
      <c r="C29" s="31"/>
      <c r="D29" s="31"/>
      <c r="E29" s="16"/>
      <c r="F29" s="14"/>
      <c r="G29" s="72" t="s">
        <v>64</v>
      </c>
      <c r="H29" s="14"/>
      <c r="I29" s="72" t="s">
        <v>64</v>
      </c>
      <c r="J29" s="14"/>
      <c r="K29" s="14"/>
    </row>
    <row r="30" spans="1:11" s="8" customFormat="1" ht="49.5">
      <c r="A30" s="68"/>
      <c r="B30" s="70"/>
      <c r="C30" s="32"/>
      <c r="D30" s="32"/>
      <c r="E30" s="17"/>
      <c r="F30" s="11"/>
      <c r="G30" s="80" t="s">
        <v>65</v>
      </c>
      <c r="H30" s="11"/>
      <c r="I30" s="80" t="s">
        <v>65</v>
      </c>
      <c r="J30" s="11"/>
      <c r="K30" s="11"/>
    </row>
    <row r="31" spans="1:11" s="8" customFormat="1" ht="148.5">
      <c r="A31" s="65" t="s">
        <v>40</v>
      </c>
      <c r="B31" s="75" t="s">
        <v>84</v>
      </c>
      <c r="C31" s="76" t="s">
        <v>78</v>
      </c>
      <c r="D31" s="76" t="s">
        <v>70</v>
      </c>
      <c r="E31" s="76" t="s">
        <v>24</v>
      </c>
      <c r="F31" s="28">
        <v>310</v>
      </c>
      <c r="G31" s="76" t="s">
        <v>26</v>
      </c>
      <c r="H31" s="28">
        <v>410</v>
      </c>
      <c r="I31" s="76" t="s">
        <v>27</v>
      </c>
      <c r="J31" s="28">
        <v>410</v>
      </c>
      <c r="K31" s="28">
        <f t="shared" si="0"/>
        <v>1130</v>
      </c>
    </row>
    <row r="32" spans="1:11" s="8" customFormat="1" ht="82.5">
      <c r="A32" s="65" t="s">
        <v>41</v>
      </c>
      <c r="B32" s="76" t="s">
        <v>82</v>
      </c>
      <c r="C32" s="76" t="s">
        <v>79</v>
      </c>
      <c r="D32" s="76" t="s">
        <v>20</v>
      </c>
      <c r="E32" s="76" t="s">
        <v>22</v>
      </c>
      <c r="F32" s="28">
        <v>100</v>
      </c>
      <c r="G32" s="76" t="s">
        <v>22</v>
      </c>
      <c r="H32" s="28">
        <v>100</v>
      </c>
      <c r="I32" s="76" t="s">
        <v>22</v>
      </c>
      <c r="J32" s="28">
        <v>100</v>
      </c>
      <c r="K32" s="28">
        <f t="shared" si="0"/>
        <v>300</v>
      </c>
    </row>
    <row r="33" spans="1:11" s="23" customFormat="1" ht="33">
      <c r="A33" s="20"/>
      <c r="B33" s="21"/>
      <c r="C33" s="22"/>
      <c r="D33" s="22"/>
      <c r="E33" s="77" t="s">
        <v>66</v>
      </c>
      <c r="F33" s="29">
        <v>13</v>
      </c>
      <c r="G33" s="77" t="s">
        <v>66</v>
      </c>
      <c r="H33" s="29">
        <v>13</v>
      </c>
      <c r="I33" s="77" t="s">
        <v>66</v>
      </c>
      <c r="J33" s="29">
        <v>13</v>
      </c>
      <c r="K33" s="29">
        <f>F33+H33+J33</f>
        <v>39</v>
      </c>
    </row>
    <row r="34" spans="1:11" ht="16.5">
      <c r="A34" s="49" t="s">
        <v>12</v>
      </c>
      <c r="B34" s="50"/>
      <c r="C34" s="7"/>
      <c r="D34" s="7"/>
      <c r="E34" s="7"/>
      <c r="F34" s="19">
        <f>F7+F17+F33</f>
        <v>6035</v>
      </c>
      <c r="G34" s="7"/>
      <c r="H34" s="26">
        <f>H7+H17+H33</f>
        <v>6549</v>
      </c>
      <c r="I34" s="7"/>
      <c r="J34" s="26">
        <f>J7+J17+J33</f>
        <v>6549</v>
      </c>
      <c r="K34" s="26">
        <f>K7+K17</f>
        <v>19133</v>
      </c>
    </row>
  </sheetData>
  <mergeCells count="36">
    <mergeCell ref="A7:D7"/>
    <mergeCell ref="K5:K6"/>
    <mergeCell ref="A3:K3"/>
    <mergeCell ref="A34:B34"/>
    <mergeCell ref="F8:F10"/>
    <mergeCell ref="G8:G10"/>
    <mergeCell ref="A8:A10"/>
    <mergeCell ref="B8:B10"/>
    <mergeCell ref="C8:C10"/>
    <mergeCell ref="D8:D10"/>
    <mergeCell ref="A2:K2"/>
    <mergeCell ref="A5:A6"/>
    <mergeCell ref="B5:B6"/>
    <mergeCell ref="C5:C6"/>
    <mergeCell ref="D5:D6"/>
    <mergeCell ref="E5:F5"/>
    <mergeCell ref="G5:H5"/>
    <mergeCell ref="I5:J5"/>
    <mergeCell ref="J8:J10"/>
    <mergeCell ref="B12:B16"/>
    <mergeCell ref="C12:C16"/>
    <mergeCell ref="D12:D16"/>
    <mergeCell ref="K8:K10"/>
    <mergeCell ref="A26:A27"/>
    <mergeCell ref="B26:B27"/>
    <mergeCell ref="A28:A30"/>
    <mergeCell ref="B28:B30"/>
    <mergeCell ref="A18:A21"/>
    <mergeCell ref="B18:B21"/>
    <mergeCell ref="C18:C21"/>
    <mergeCell ref="H8:H10"/>
    <mergeCell ref="I8:I10"/>
    <mergeCell ref="D18:D21"/>
    <mergeCell ref="A12:A16"/>
    <mergeCell ref="C28:C30"/>
    <mergeCell ref="D28:D30"/>
  </mergeCells>
  <printOptions/>
  <pageMargins left="0.4" right="0.3" top="0.45" bottom="0.25" header="0.25" footer="0.43"/>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HeroMc</cp:lastModifiedBy>
  <cp:lastPrinted>2013-05-16T08:31:43Z</cp:lastPrinted>
  <dcterms:created xsi:type="dcterms:W3CDTF">2013-04-18T06:56:42Z</dcterms:created>
  <dcterms:modified xsi:type="dcterms:W3CDTF">2013-05-16T08:31:44Z</dcterms:modified>
  <cp:category/>
  <cp:version/>
  <cp:contentType/>
  <cp:contentStatus/>
</cp:coreProperties>
</file>